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460" windowWidth="28200" windowHeight="17540" tabRatio="500" activeTab="4"/>
  </bookViews>
  <sheets>
    <sheet name="Tabelle1" sheetId="1" r:id="rId1"/>
    <sheet name="Tabelle2" sheetId="2" r:id="rId2"/>
    <sheet name="Tabelle5" sheetId="3" r:id="rId3"/>
    <sheet name="Tabelle3" sheetId="4" r:id="rId4"/>
    <sheet name="Tabelle4" sheetId="5" r:id="rId5"/>
  </sheets>
  <definedNames>
    <definedName name="_xlfn.CHISQ.TEST" hidden="1">#NAME?</definedName>
  </definedNames>
  <calcPr fullCalcOnLoad="1"/>
</workbook>
</file>

<file path=xl/sharedStrings.xml><?xml version="1.0" encoding="utf-8"?>
<sst xmlns="http://schemas.openxmlformats.org/spreadsheetml/2006/main" count="111" uniqueCount="39">
  <si>
    <t>Total</t>
  </si>
  <si>
    <t>Beobachtete Werte</t>
  </si>
  <si>
    <t>Erwartete Werte</t>
  </si>
  <si>
    <t>CHITEST(beobachtete Werte;erwartete Werte)</t>
  </si>
  <si>
    <t>CHIVERT(Chi-Quadrat;Freiheitsgrade)</t>
  </si>
  <si>
    <t>Chi Quadrat</t>
  </si>
  <si>
    <t>Kritische Werte</t>
  </si>
  <si>
    <t>p</t>
  </si>
  <si>
    <t>Nutzung der Excel-Funktion</t>
  </si>
  <si>
    <t>Wahrscheinlichkeit, dass Verteilung signifikant ist</t>
  </si>
  <si>
    <t>Chi Test</t>
  </si>
  <si>
    <t>Freiheitsgrad (df)</t>
  </si>
  <si>
    <t>Chi Test</t>
  </si>
  <si>
    <t>CH</t>
  </si>
  <si>
    <t>D</t>
  </si>
  <si>
    <t>D</t>
  </si>
  <si>
    <t>A</t>
  </si>
  <si>
    <t>Koteletts</t>
  </si>
  <si>
    <t>Koteletten</t>
  </si>
  <si>
    <t>A</t>
  </si>
  <si>
    <t>(f0-fe)(f0-fe)</t>
  </si>
  <si>
    <t>(f0-fe)(f0-fe)/fe</t>
  </si>
  <si>
    <t>Summe</t>
  </si>
  <si>
    <t>leiden</t>
  </si>
  <si>
    <t>lehrjahre</t>
  </si>
  <si>
    <t>wahlverw</t>
  </si>
  <si>
    <t>wanderj</t>
  </si>
  <si>
    <t xml:space="preserve">Total </t>
  </si>
  <si>
    <t>Wort1</t>
  </si>
  <si>
    <t>Wort2</t>
  </si>
  <si>
    <t>Liebe</t>
  </si>
  <si>
    <t>andere Wörter</t>
  </si>
  <si>
    <t>Total Wörter</t>
  </si>
  <si>
    <t>p=</t>
  </si>
  <si>
    <t>EmojiX</t>
  </si>
  <si>
    <t>andere Tokens</t>
  </si>
  <si>
    <t>männer</t>
  </si>
  <si>
    <t>frauen</t>
  </si>
  <si>
    <t>f0-fe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</si>
</sst>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&quot;SFr.&quot;#,##0;\-&quot;SFr.&quot;#,##0"/>
    <numFmt numFmtId="181" formatCode="&quot;SFr.&quot;#,##0;[Red]\-&quot;SFr.&quot;#,##0"/>
    <numFmt numFmtId="182" formatCode="&quot;SFr.&quot;#,##0.00;\-&quot;SFr.&quot;#,##0.00"/>
    <numFmt numFmtId="183" formatCode="&quot;SFr.&quot;#,##0.00;[Red]\-&quot;SFr.&quot;#,##0.00"/>
    <numFmt numFmtId="184" formatCode="_-&quot;SFr.&quot;* #,##0_-;\-&quot;SFr.&quot;* #,##0_-;_-&quot;SFr.&quot;* &quot;-&quot;_-;_-@_-"/>
    <numFmt numFmtId="185" formatCode="_-&quot;SFr.&quot;* #,##0.00_-;\-&quot;SFr.&quot;* #,##0.00_-;_-&quot;SFr.&quot;* &quot;-&quot;??_-;_-@_-"/>
    <numFmt numFmtId="186" formatCode="&quot;SFr&quot;#,##0;\-&quot;SFr&quot;#,##0"/>
    <numFmt numFmtId="187" formatCode="&quot;SFr&quot;#,##0;[Red]\-&quot;SFr&quot;#,##0"/>
    <numFmt numFmtId="188" formatCode="&quot;SFr&quot;#,##0.00;\-&quot;SFr&quot;#,##0.00"/>
    <numFmt numFmtId="189" formatCode="&quot;SFr&quot;#,##0.00;[Red]\-&quot;SFr&quot;#,##0.00"/>
    <numFmt numFmtId="190" formatCode="_-&quot;SFr&quot;* #,##0_-;\-&quot;SFr&quot;* #,##0_-;_-&quot;SFr&quot;* &quot;-&quot;_-;_-@_-"/>
    <numFmt numFmtId="191" formatCode="_-&quot;SFr&quot;* #,##0.00_-;\-&quot;SFr&quot;* #,##0.00_-;_-&quot;SFr&quot;* &quot;-&quot;??_-;_-@_-"/>
    <numFmt numFmtId="192" formatCode="&quot;Fr &quot;#,##0;\-&quot;Fr &quot;#,##0"/>
    <numFmt numFmtId="193" formatCode="&quot;Fr &quot;#,##0;[Red]\-&quot;Fr &quot;#,##0"/>
    <numFmt numFmtId="194" formatCode="&quot;Fr &quot;#,##0.00;\-&quot;Fr &quot;#,##0.00"/>
    <numFmt numFmtId="195" formatCode="&quot;Fr &quot;#,##0.00;[Red]\-&quot;Fr &quot;#,##0.00"/>
    <numFmt numFmtId="196" formatCode="_-&quot;Fr &quot;* #,##0_-;\-&quot;Fr &quot;* #,##0_-;_-&quot;Fr &quot;* &quot;-&quot;_-;_-@_-"/>
    <numFmt numFmtId="197" formatCode="_-&quot;Fr &quot;* #,##0.00_-;\-&quot;Fr &quot;* #,##0.00_-;_-&quot;Fr &quot;* &quot;-&quot;??_-;_-@_-"/>
    <numFmt numFmtId="198" formatCode="0.0000"/>
    <numFmt numFmtId="199" formatCode="0.0%"/>
    <numFmt numFmtId="200" formatCode="0.0000000000000000%"/>
    <numFmt numFmtId="201" formatCode="0.000000000000000%"/>
  </numFmts>
  <fonts count="4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8"/>
      <name val="Verdana"/>
      <family val="2"/>
    </font>
    <font>
      <b/>
      <sz val="10"/>
      <name val="Geneva"/>
      <family val="2"/>
    </font>
    <font>
      <sz val="10"/>
      <name val="Genev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name val="Geneva"/>
      <family val="2"/>
    </font>
    <font>
      <b/>
      <sz val="12"/>
      <name val="Genev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8" fillId="0" borderId="10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 wrapText="1"/>
    </xf>
    <xf numFmtId="1" fontId="8" fillId="0" borderId="0" xfId="0" applyNumberFormat="1" applyFont="1" applyAlignment="1">
      <alignment/>
    </xf>
    <xf numFmtId="0" fontId="0" fillId="0" borderId="10" xfId="0" applyBorder="1" applyAlignment="1">
      <alignment/>
    </xf>
    <xf numFmtId="10" fontId="8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199" fontId="8" fillId="0" borderId="0" xfId="0" applyNumberFormat="1" applyFont="1" applyBorder="1" applyAlignment="1">
      <alignment/>
    </xf>
    <xf numFmtId="199" fontId="8" fillId="0" borderId="14" xfId="0" applyNumberFormat="1" applyFont="1" applyBorder="1" applyAlignment="1">
      <alignment/>
    </xf>
    <xf numFmtId="0" fontId="8" fillId="0" borderId="13" xfId="0" applyFont="1" applyBorder="1" applyAlignment="1" quotePrefix="1">
      <alignment/>
    </xf>
    <xf numFmtId="0" fontId="7" fillId="0" borderId="13" xfId="0" applyFont="1" applyBorder="1" applyAlignment="1">
      <alignment/>
    </xf>
    <xf numFmtId="10" fontId="8" fillId="0" borderId="0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26" fillId="0" borderId="18" xfId="0" applyFont="1" applyBorder="1" applyAlignment="1">
      <alignment/>
    </xf>
    <xf numFmtId="0" fontId="27" fillId="0" borderId="13" xfId="0" applyFont="1" applyBorder="1" applyAlignment="1">
      <alignment/>
    </xf>
    <xf numFmtId="2" fontId="8" fillId="0" borderId="0" xfId="0" applyNumberFormat="1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zoomScale="125" zoomScaleNormal="125" zoomScalePageLayoutView="0" workbookViewId="0" topLeftCell="A31">
      <selection activeCell="A51" sqref="A51:D55"/>
    </sheetView>
  </sheetViews>
  <sheetFormatPr defaultColWidth="10.625" defaultRowHeight="12.75"/>
  <cols>
    <col min="1" max="1" width="17.50390625" style="2" customWidth="1"/>
    <col min="2" max="2" width="13.00390625" style="2" customWidth="1"/>
    <col min="3" max="3" width="10.875" style="2" bestFit="1" customWidth="1"/>
    <col min="4" max="4" width="13.50390625" style="2" bestFit="1" customWidth="1"/>
    <col min="5" max="5" width="10.625" style="2" customWidth="1"/>
    <col min="6" max="7" width="12.00390625" style="2" bestFit="1" customWidth="1"/>
    <col min="8" max="16384" width="10.625" style="2" customWidth="1"/>
  </cols>
  <sheetData>
    <row r="1" spans="1:8" ht="15.75">
      <c r="A1" s="25" t="s">
        <v>1</v>
      </c>
      <c r="B1" s="12"/>
      <c r="C1" s="12"/>
      <c r="D1" s="12"/>
      <c r="E1" s="12"/>
      <c r="F1" s="12"/>
      <c r="G1" s="12"/>
      <c r="H1" s="13"/>
    </row>
    <row r="2" spans="1:8" ht="13.5">
      <c r="A2" s="14"/>
      <c r="B2" s="15" t="s">
        <v>36</v>
      </c>
      <c r="C2" s="15" t="s">
        <v>37</v>
      </c>
      <c r="D2" s="15" t="s">
        <v>0</v>
      </c>
      <c r="E2" s="15"/>
      <c r="F2" s="15"/>
      <c r="G2" s="15"/>
      <c r="H2" s="16"/>
    </row>
    <row r="3" spans="1:8" ht="13.5">
      <c r="A3" s="14" t="s">
        <v>34</v>
      </c>
      <c r="B3" s="7">
        <v>20</v>
      </c>
      <c r="C3" s="7">
        <v>40</v>
      </c>
      <c r="D3" s="15">
        <f>SUM(B3:C3)</f>
        <v>60</v>
      </c>
      <c r="E3" s="15"/>
      <c r="F3" s="17">
        <f>B3/D5</f>
        <v>0.06896551724137931</v>
      </c>
      <c r="G3" s="17">
        <f>C3/D5</f>
        <v>0.13793103448275862</v>
      </c>
      <c r="H3" s="18">
        <f>D3/D5</f>
        <v>0.20689655172413793</v>
      </c>
    </row>
    <row r="4" spans="1:8" ht="13.5">
      <c r="A4" s="19" t="s">
        <v>35</v>
      </c>
      <c r="B4" s="7">
        <v>110</v>
      </c>
      <c r="C4" s="7">
        <v>120</v>
      </c>
      <c r="D4" s="15">
        <f>SUM(B4:C4)</f>
        <v>230</v>
      </c>
      <c r="E4" s="15"/>
      <c r="F4" s="17">
        <f>B4/D5</f>
        <v>0.3793103448275862</v>
      </c>
      <c r="G4" s="17">
        <f>C4/D5</f>
        <v>0.41379310344827586</v>
      </c>
      <c r="H4" s="18">
        <f>D4/D5</f>
        <v>0.7931034482758621</v>
      </c>
    </row>
    <row r="5" spans="1:8" ht="13.5">
      <c r="A5" s="14" t="s">
        <v>0</v>
      </c>
      <c r="B5" s="15">
        <f>SUM(B3:B4)</f>
        <v>130</v>
      </c>
      <c r="C5" s="15">
        <f>SUM(C3:C4)</f>
        <v>160</v>
      </c>
      <c r="D5" s="15">
        <f>SUM(D3:D4)</f>
        <v>290</v>
      </c>
      <c r="E5" s="15"/>
      <c r="F5" s="17">
        <f>B5/D5</f>
        <v>0.4482758620689655</v>
      </c>
      <c r="G5" s="17">
        <f>C5/D5</f>
        <v>0.5517241379310345</v>
      </c>
      <c r="H5" s="18">
        <f>D5/D5</f>
        <v>1</v>
      </c>
    </row>
    <row r="6" spans="1:8" ht="13.5">
      <c r="A6" s="14"/>
      <c r="B6" s="15"/>
      <c r="C6" s="15"/>
      <c r="D6" s="15"/>
      <c r="E6" s="15"/>
      <c r="F6" s="15"/>
      <c r="G6" s="15"/>
      <c r="H6" s="16"/>
    </row>
    <row r="7" spans="1:8" ht="15.75">
      <c r="A7" s="26" t="s">
        <v>2</v>
      </c>
      <c r="B7" s="15"/>
      <c r="C7" s="15"/>
      <c r="D7" s="15"/>
      <c r="E7" s="15"/>
      <c r="F7" s="15"/>
      <c r="G7" s="15"/>
      <c r="H7" s="16"/>
    </row>
    <row r="8" spans="1:8" ht="13.5">
      <c r="A8" s="14"/>
      <c r="B8" s="15" t="str">
        <f>B2</f>
        <v>männer</v>
      </c>
      <c r="C8" s="15" t="str">
        <f>C2</f>
        <v>frauen</v>
      </c>
      <c r="D8" s="15" t="s">
        <v>0</v>
      </c>
      <c r="E8" s="15"/>
      <c r="F8" s="15"/>
      <c r="G8" s="15"/>
      <c r="H8" s="16"/>
    </row>
    <row r="9" spans="1:8" ht="13.5">
      <c r="A9" s="14" t="str">
        <f>A3</f>
        <v>EmojiX</v>
      </c>
      <c r="B9" s="10">
        <f>D3*B5/D5</f>
        <v>26.896551724137932</v>
      </c>
      <c r="C9" s="10">
        <f>D3*C5/D5</f>
        <v>33.10344827586207</v>
      </c>
      <c r="D9" s="15">
        <f>SUM(B9:C9)</f>
        <v>60</v>
      </c>
      <c r="E9" s="15"/>
      <c r="F9" s="21">
        <f>H3*F5</f>
        <v>0.09274673008323424</v>
      </c>
      <c r="G9" s="21">
        <f>G5*H3</f>
        <v>0.11414982164090369</v>
      </c>
      <c r="H9" s="16"/>
    </row>
    <row r="10" spans="1:8" ht="13.5">
      <c r="A10" s="14" t="str">
        <f>A4</f>
        <v>andere Tokens</v>
      </c>
      <c r="B10" s="10">
        <f>D4*B5/D5</f>
        <v>103.10344827586206</v>
      </c>
      <c r="C10" s="10">
        <f>D4*C5/D5</f>
        <v>126.89655172413794</v>
      </c>
      <c r="D10" s="15">
        <f>SUM(B10:C10)</f>
        <v>230</v>
      </c>
      <c r="E10" s="15"/>
      <c r="F10" s="21">
        <f>F5*H4</f>
        <v>0.3555291319857313</v>
      </c>
      <c r="G10" s="21">
        <f>G5*H4</f>
        <v>0.4375743162901308</v>
      </c>
      <c r="H10" s="16"/>
    </row>
    <row r="11" spans="1:8" ht="13.5">
      <c r="A11" s="14" t="s">
        <v>0</v>
      </c>
      <c r="B11" s="15">
        <f>SUM(B9:B10)</f>
        <v>130</v>
      </c>
      <c r="C11" s="15">
        <f>SUM(C9:C10)</f>
        <v>160</v>
      </c>
      <c r="D11" s="15">
        <f>SUM(D9:D10)</f>
        <v>290</v>
      </c>
      <c r="E11" s="15"/>
      <c r="F11" s="15"/>
      <c r="G11" s="15"/>
      <c r="H11" s="16"/>
    </row>
    <row r="12" spans="1:8" ht="13.5">
      <c r="A12" s="14"/>
      <c r="B12" s="15"/>
      <c r="C12" s="15"/>
      <c r="D12" s="15"/>
      <c r="E12" s="15"/>
      <c r="F12" s="15"/>
      <c r="G12" s="15"/>
      <c r="H12" s="16"/>
    </row>
    <row r="13" spans="1:8" ht="13.5">
      <c r="A13" s="14" t="s">
        <v>33</v>
      </c>
      <c r="B13" s="15">
        <f>_xlfn.CHISQ.TEST(B3:C4,B9:C10)</f>
        <v>0.044400959207868115</v>
      </c>
      <c r="C13" s="15"/>
      <c r="D13" s="15"/>
      <c r="E13" s="15"/>
      <c r="F13" s="15"/>
      <c r="G13" s="15"/>
      <c r="H13" s="16"/>
    </row>
    <row r="14" spans="1:8" ht="13.5">
      <c r="A14" s="14"/>
      <c r="B14" s="15"/>
      <c r="C14" s="15"/>
      <c r="D14" s="15"/>
      <c r="E14" s="15"/>
      <c r="F14" s="15"/>
      <c r="G14" s="15"/>
      <c r="H14" s="16"/>
    </row>
    <row r="15" spans="1:8" ht="13.5">
      <c r="A15" s="14"/>
      <c r="B15" s="15"/>
      <c r="C15" s="15"/>
      <c r="D15" s="15"/>
      <c r="E15" s="15"/>
      <c r="F15" s="15"/>
      <c r="G15" s="15"/>
      <c r="H15" s="16"/>
    </row>
    <row r="16" spans="1:8" ht="13.5">
      <c r="A16" s="20" t="s">
        <v>5</v>
      </c>
      <c r="B16" s="15">
        <f>(B3-B9)^2/B9+(C3-C9)^2/C9+(B4-B10)^2/B10+(C4-C10)^2/C10</f>
        <v>4.041248606465999</v>
      </c>
      <c r="C16" s="15" t="str">
        <f>IF(B16&gt;=B21,"signifikant","nicht signifikant")</f>
        <v>signifikant</v>
      </c>
      <c r="D16" s="15"/>
      <c r="E16" s="15"/>
      <c r="F16" s="15"/>
      <c r="G16" s="15"/>
      <c r="H16" s="16"/>
    </row>
    <row r="17" spans="1:8" ht="13.5">
      <c r="A17" s="14" t="s">
        <v>11</v>
      </c>
      <c r="B17" s="15">
        <v>1</v>
      </c>
      <c r="C17" s="15"/>
      <c r="D17" s="15"/>
      <c r="E17" s="15"/>
      <c r="F17" s="15"/>
      <c r="G17" s="15"/>
      <c r="H17" s="16"/>
    </row>
    <row r="18" spans="1:8" ht="13.5">
      <c r="A18" s="14"/>
      <c r="B18" s="15"/>
      <c r="C18" s="15"/>
      <c r="D18" s="15"/>
      <c r="E18" s="15"/>
      <c r="F18" s="15"/>
      <c r="G18" s="15"/>
      <c r="H18" s="16"/>
    </row>
    <row r="19" spans="1:8" ht="13.5">
      <c r="A19" s="14"/>
      <c r="B19" s="15"/>
      <c r="C19" s="15"/>
      <c r="D19" s="15"/>
      <c r="E19" s="15"/>
      <c r="F19" s="15"/>
      <c r="G19" s="15"/>
      <c r="H19" s="16"/>
    </row>
    <row r="20" spans="1:8" ht="13.5">
      <c r="A20" s="20" t="s">
        <v>7</v>
      </c>
      <c r="B20" s="15" t="s">
        <v>6</v>
      </c>
      <c r="C20" s="15"/>
      <c r="D20" s="15"/>
      <c r="E20" s="15"/>
      <c r="F20" s="15"/>
      <c r="G20" s="15"/>
      <c r="H20" s="16"/>
    </row>
    <row r="21" spans="1:8" ht="13.5">
      <c r="A21" s="14">
        <v>0.05</v>
      </c>
      <c r="B21" s="15">
        <f>CHIINV(A21,$B$17)</f>
        <v>3.8414588206941236</v>
      </c>
      <c r="C21" s="15"/>
      <c r="D21" s="15"/>
      <c r="E21" s="15"/>
      <c r="F21" s="15"/>
      <c r="G21" s="15"/>
      <c r="H21" s="16"/>
    </row>
    <row r="22" spans="1:8" ht="13.5">
      <c r="A22" s="14">
        <v>0.01</v>
      </c>
      <c r="B22" s="15">
        <f>CHIINV(A22,$B$17)</f>
        <v>6.634896601021212</v>
      </c>
      <c r="C22" s="15"/>
      <c r="D22" s="15"/>
      <c r="E22" s="15"/>
      <c r="F22" s="15"/>
      <c r="G22" s="15"/>
      <c r="H22" s="16"/>
    </row>
    <row r="23" spans="1:8" ht="13.5">
      <c r="A23" s="14">
        <v>0.001</v>
      </c>
      <c r="B23" s="15">
        <f>CHIINV(A23,$B$17)</f>
        <v>10.827566170662733</v>
      </c>
      <c r="C23" s="15"/>
      <c r="D23" s="15"/>
      <c r="E23" s="15"/>
      <c r="F23" s="15"/>
      <c r="G23" s="15"/>
      <c r="H23" s="16"/>
    </row>
    <row r="24" spans="1:8" ht="13.5">
      <c r="A24" s="14">
        <v>0.0001</v>
      </c>
      <c r="B24" s="15">
        <f>CHIINV(A24,$B$17)</f>
        <v>15.1367052266236</v>
      </c>
      <c r="C24" s="15"/>
      <c r="D24" s="15"/>
      <c r="E24" s="15"/>
      <c r="F24" s="15"/>
      <c r="G24" s="15"/>
      <c r="H24" s="16"/>
    </row>
    <row r="25" spans="1:8" ht="15" thickBot="1">
      <c r="A25" s="22"/>
      <c r="B25" s="23"/>
      <c r="C25" s="23"/>
      <c r="D25" s="23"/>
      <c r="E25" s="23"/>
      <c r="F25" s="23"/>
      <c r="G25" s="23"/>
      <c r="H25" s="24"/>
    </row>
    <row r="29" ht="13.5">
      <c r="A29" s="1" t="s">
        <v>8</v>
      </c>
    </row>
    <row r="30" spans="1:3" ht="13.5">
      <c r="A30" s="2" t="s">
        <v>12</v>
      </c>
      <c r="B30" s="4">
        <f>CHITEST(B3:C4,B9:C10)</f>
        <v>0.044400959207868115</v>
      </c>
      <c r="C30" s="11" t="s">
        <v>3</v>
      </c>
    </row>
    <row r="31" spans="1:3" ht="45">
      <c r="A31" s="5" t="s">
        <v>9</v>
      </c>
      <c r="B31" s="4">
        <f>CHIDIST(B30,1)</f>
        <v>0.8331093950697318</v>
      </c>
      <c r="C31" s="2" t="s">
        <v>4</v>
      </c>
    </row>
    <row r="34" ht="13.5">
      <c r="A34" s="2" t="s">
        <v>38</v>
      </c>
    </row>
    <row r="35" spans="2:3" ht="13.5">
      <c r="B35" s="2" t="str">
        <f>B2</f>
        <v>männer</v>
      </c>
      <c r="C35" s="2" t="str">
        <f>C2</f>
        <v>frauen</v>
      </c>
    </row>
    <row r="36" spans="1:6" ht="13.5">
      <c r="A36" s="2" t="str">
        <f>A3</f>
        <v>EmojiX</v>
      </c>
      <c r="B36" s="27">
        <f>B3-B9</f>
        <v>-6.896551724137932</v>
      </c>
      <c r="C36" s="27">
        <f>C3-C9</f>
        <v>6.896551724137929</v>
      </c>
      <c r="D36" s="8"/>
      <c r="E36" s="6"/>
      <c r="F36" s="6"/>
    </row>
    <row r="37" spans="1:6" ht="13.5">
      <c r="A37" s="2" t="str">
        <f>A4</f>
        <v>andere Tokens</v>
      </c>
      <c r="B37" s="27">
        <f>B4-B10</f>
        <v>6.896551724137936</v>
      </c>
      <c r="C37" s="27">
        <f>C4-C10</f>
        <v>-6.896551724137936</v>
      </c>
      <c r="D37" s="8"/>
      <c r="E37" s="6"/>
      <c r="F37" s="6"/>
    </row>
    <row r="38" spans="1:4" ht="13.5">
      <c r="A38" s="2" t="s">
        <v>0</v>
      </c>
      <c r="B38" s="27"/>
      <c r="C38" s="27"/>
      <c r="D38" s="8"/>
    </row>
    <row r="39" spans="2:4" ht="13.5">
      <c r="B39" s="27"/>
      <c r="C39" s="27"/>
      <c r="D39" s="8"/>
    </row>
    <row r="40" spans="1:4" ht="13.5">
      <c r="A40" s="2" t="s">
        <v>20</v>
      </c>
      <c r="B40" s="27">
        <f>B36*B36</f>
        <v>47.56242568370989</v>
      </c>
      <c r="C40" s="27">
        <f>C36*C36</f>
        <v>47.56242568370984</v>
      </c>
      <c r="D40" s="8"/>
    </row>
    <row r="41" spans="2:4" ht="13.5">
      <c r="B41" s="27">
        <f>B37*B37</f>
        <v>47.56242568370994</v>
      </c>
      <c r="C41" s="27">
        <f>C37*C37</f>
        <v>47.56242568370994</v>
      </c>
      <c r="D41" s="8"/>
    </row>
    <row r="42" spans="2:4" ht="13.5">
      <c r="B42" s="27"/>
      <c r="C42" s="27"/>
      <c r="D42" s="8"/>
    </row>
    <row r="43" spans="1:4" ht="13.5">
      <c r="A43" s="2" t="s">
        <v>21</v>
      </c>
      <c r="B43" s="27">
        <f>B40/B9</f>
        <v>1.7683465959328035</v>
      </c>
      <c r="C43" s="27">
        <f>C40/C9</f>
        <v>1.4367816091954013</v>
      </c>
      <c r="D43" s="8"/>
    </row>
    <row r="44" spans="2:4" ht="13.5">
      <c r="B44" s="27">
        <f>B41/B10</f>
        <v>0.4613078076346449</v>
      </c>
      <c r="C44" s="27">
        <f>C41/C10</f>
        <v>0.37481259370314896</v>
      </c>
      <c r="D44" s="8"/>
    </row>
    <row r="45" spans="2:4" ht="13.5">
      <c r="B45" s="27"/>
      <c r="C45" s="27"/>
      <c r="D45" s="8"/>
    </row>
    <row r="46" spans="1:4" ht="13.5">
      <c r="A46" s="2" t="s">
        <v>22</v>
      </c>
      <c r="B46" s="27">
        <f>B43+B44+C43+C44</f>
        <v>4.041248606465999</v>
      </c>
      <c r="C46" s="27"/>
      <c r="D46" s="8"/>
    </row>
    <row r="47" spans="2:4" ht="13.5">
      <c r="B47" s="8"/>
      <c r="C47" s="8"/>
      <c r="D47" s="8"/>
    </row>
    <row r="48" spans="2:4" ht="13.5">
      <c r="B48" s="8"/>
      <c r="C48" s="8"/>
      <c r="D48" s="8"/>
    </row>
    <row r="49" spans="2:4" ht="13.5">
      <c r="B49" s="8"/>
      <c r="C49" s="8"/>
      <c r="D49" s="8"/>
    </row>
    <row r="53" spans="2:4" ht="13.5">
      <c r="B53" s="8"/>
      <c r="C53" s="8"/>
      <c r="D53" s="8"/>
    </row>
    <row r="54" spans="2:4" ht="13.5">
      <c r="B54" s="8"/>
      <c r="C54" s="8"/>
      <c r="D54" s="8"/>
    </row>
    <row r="55" spans="2:4" ht="13.5">
      <c r="B55" s="8"/>
      <c r="C55" s="8"/>
      <c r="D55" s="27"/>
    </row>
  </sheetData>
  <sheetProtection/>
  <printOptions/>
  <pageMargins left="0.787401575" right="0.787401575" top="0.984251969" bottom="0.984251969" header="0.5" footer="0.5"/>
  <pageSetup orientation="portrait" paperSize="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="199" zoomScaleNormal="199" zoomScalePageLayoutView="0" workbookViewId="0" topLeftCell="A25">
      <selection activeCell="A1" sqref="A1:F31"/>
    </sheetView>
  </sheetViews>
  <sheetFormatPr defaultColWidth="11.00390625" defaultRowHeight="12.75"/>
  <cols>
    <col min="1" max="1" width="20.375" style="2" customWidth="1"/>
    <col min="2" max="2" width="12.50390625" style="2" bestFit="1" customWidth="1"/>
    <col min="3" max="5" width="10.625" style="2" customWidth="1"/>
    <col min="6" max="6" width="10.625" style="0" customWidth="1"/>
  </cols>
  <sheetData>
    <row r="1" ht="13.5">
      <c r="A1" s="1" t="s">
        <v>1</v>
      </c>
    </row>
    <row r="2" spans="2:5" ht="13.5">
      <c r="B2" s="2" t="s">
        <v>15</v>
      </c>
      <c r="C2" s="2" t="s">
        <v>16</v>
      </c>
      <c r="D2" s="2" t="s">
        <v>13</v>
      </c>
      <c r="E2" s="2" t="s">
        <v>0</v>
      </c>
    </row>
    <row r="3" spans="1:5" ht="13.5">
      <c r="A3" s="2" t="s">
        <v>17</v>
      </c>
      <c r="B3" s="7">
        <v>17</v>
      </c>
      <c r="C3" s="7">
        <v>10</v>
      </c>
      <c r="D3" s="7">
        <v>14</v>
      </c>
      <c r="E3" s="2">
        <f>SUM(B3:D3)</f>
        <v>41</v>
      </c>
    </row>
    <row r="4" spans="1:5" ht="13.5">
      <c r="A4" s="2" t="s">
        <v>18</v>
      </c>
      <c r="B4" s="7">
        <v>2</v>
      </c>
      <c r="C4" s="7">
        <v>7</v>
      </c>
      <c r="D4" s="7">
        <v>15</v>
      </c>
      <c r="E4" s="2">
        <f>SUM(B4:D4)</f>
        <v>24</v>
      </c>
    </row>
    <row r="5" spans="1:5" ht="13.5">
      <c r="A5" s="2" t="s">
        <v>0</v>
      </c>
      <c r="B5" s="9">
        <f>SUM(B3:B4)</f>
        <v>19</v>
      </c>
      <c r="C5" s="9">
        <f>SUM(C3:C4)</f>
        <v>17</v>
      </c>
      <c r="D5" s="9">
        <f>SUM(D3:D4)</f>
        <v>29</v>
      </c>
      <c r="E5" s="2">
        <f>SUM(E3:E4)</f>
        <v>65</v>
      </c>
    </row>
    <row r="7" ht="13.5">
      <c r="A7" s="1" t="s">
        <v>2</v>
      </c>
    </row>
    <row r="8" spans="2:5" ht="13.5">
      <c r="B8" s="2" t="s">
        <v>14</v>
      </c>
      <c r="C8" s="2" t="s">
        <v>19</v>
      </c>
      <c r="D8" s="2" t="s">
        <v>13</v>
      </c>
      <c r="E8" s="2" t="s">
        <v>0</v>
      </c>
    </row>
    <row r="9" spans="1:5" ht="13.5">
      <c r="A9" s="2" t="s">
        <v>17</v>
      </c>
      <c r="B9" s="3">
        <f>E3*B5/E5</f>
        <v>11.984615384615385</v>
      </c>
      <c r="C9" s="3">
        <f>E3*C5/E5</f>
        <v>10.723076923076922</v>
      </c>
      <c r="D9" s="3">
        <f>E3*D5/E5</f>
        <v>18.29230769230769</v>
      </c>
      <c r="E9" s="6">
        <f>SUM(B9:D9)</f>
        <v>41</v>
      </c>
    </row>
    <row r="10" spans="1:5" ht="13.5">
      <c r="A10" s="2" t="s">
        <v>18</v>
      </c>
      <c r="B10" s="3">
        <f>E4*B5/E5</f>
        <v>7.015384615384615</v>
      </c>
      <c r="C10" s="3">
        <f>E4*C5/E5</f>
        <v>6.276923076923077</v>
      </c>
      <c r="D10" s="3">
        <f>E4*D5/E5</f>
        <v>10.707692307692307</v>
      </c>
      <c r="E10" s="6">
        <f>SUM(B10:D10)</f>
        <v>24</v>
      </c>
    </row>
    <row r="11" spans="1:5" ht="13.5">
      <c r="A11" s="2" t="s">
        <v>0</v>
      </c>
      <c r="B11" s="3">
        <f>SUM(B9:B10)</f>
        <v>19</v>
      </c>
      <c r="C11" s="3">
        <f>SUM(C9:C10)</f>
        <v>17</v>
      </c>
      <c r="D11" s="3">
        <f>SUM(D9:D10)</f>
        <v>29</v>
      </c>
      <c r="E11" s="6">
        <f>SUM(E9:E10)</f>
        <v>65</v>
      </c>
    </row>
    <row r="14" spans="1:4" ht="13.5">
      <c r="A14" s="1" t="s">
        <v>5</v>
      </c>
      <c r="B14" s="1">
        <f>(B3-B9)^2/B9+(C3-C9)^2/C9+(D3-D9)^2/D9+(B4-B10)^2/B10+(C4-C10)^2/C10+(D4-D10)^2/D10</f>
        <v>8.544296010644532</v>
      </c>
      <c r="C14" s="1" t="str">
        <f>IF(B14&gt;=B19,"signifikant","nicht signifikant")</f>
        <v>signifikant</v>
      </c>
      <c r="D14" s="1"/>
    </row>
    <row r="15" spans="1:2" ht="13.5">
      <c r="A15" s="2" t="s">
        <v>11</v>
      </c>
      <c r="B15" s="2">
        <v>2</v>
      </c>
    </row>
    <row r="18" spans="1:3" ht="13.5">
      <c r="A18" s="1" t="s">
        <v>7</v>
      </c>
      <c r="B18" s="1" t="s">
        <v>6</v>
      </c>
      <c r="C18" s="2"/>
    </row>
    <row r="19" spans="1:3" ht="13.5">
      <c r="A19" s="2">
        <v>0.05</v>
      </c>
      <c r="B19" s="2">
        <f>CHIINV(A19,$B$15)</f>
        <v>5.991464547107982</v>
      </c>
      <c r="C19" s="2"/>
    </row>
    <row r="20" spans="1:3" ht="13.5">
      <c r="A20" s="2">
        <v>0.01</v>
      </c>
      <c r="B20" s="2">
        <f>CHIINV(A20,$B$15)</f>
        <v>9.210340371976182</v>
      </c>
      <c r="C20" s="2"/>
    </row>
    <row r="21" spans="1:3" ht="13.5">
      <c r="A21" s="2">
        <v>0.001</v>
      </c>
      <c r="B21" s="2">
        <f>CHIINV(A21,$B$15)</f>
        <v>13.815510557964274</v>
      </c>
      <c r="C21" s="2"/>
    </row>
    <row r="22" spans="1:3" ht="13.5">
      <c r="A22" s="2">
        <v>0.0001</v>
      </c>
      <c r="B22" s="2">
        <f>CHIINV(A22,$B$15)</f>
        <v>18.420680743952364</v>
      </c>
      <c r="C22" s="2"/>
    </row>
    <row r="27" ht="13.5">
      <c r="A27" s="1" t="s">
        <v>8</v>
      </c>
    </row>
    <row r="28" spans="1:3" ht="13.5">
      <c r="A28" s="2" t="s">
        <v>10</v>
      </c>
      <c r="B28" s="4">
        <f>CHITEST(B3:D4,B9:D10)</f>
        <v>0.013951782441090046</v>
      </c>
      <c r="C28" s="2" t="s">
        <v>3</v>
      </c>
    </row>
    <row r="29" spans="1:3" ht="30">
      <c r="A29" s="5" t="s">
        <v>9</v>
      </c>
      <c r="B29" s="1">
        <f>CHIDIST(B14,B15)</f>
        <v>0.013951782441090046</v>
      </c>
      <c r="C29" s="2" t="s">
        <v>4</v>
      </c>
    </row>
  </sheetData>
  <sheetProtection/>
  <printOptions/>
  <pageMargins left="0.787401575" right="0.787401575" top="0.984251969" bottom="0.984251969" header="0.5" footer="0.5"/>
  <pageSetup orientation="portrait" paperSize="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B28" sqref="B28"/>
    </sheetView>
  </sheetViews>
  <sheetFormatPr defaultColWidth="11.00390625" defaultRowHeight="12.75"/>
  <sheetData>
    <row r="1" spans="1:4" ht="13.5">
      <c r="A1" s="1" t="s">
        <v>1</v>
      </c>
      <c r="B1" s="2"/>
      <c r="C1" s="2"/>
      <c r="D1" s="2"/>
    </row>
    <row r="2" spans="1:4" ht="13.5">
      <c r="A2" s="2"/>
      <c r="B2" s="2" t="s">
        <v>14</v>
      </c>
      <c r="C2" s="2" t="s">
        <v>13</v>
      </c>
      <c r="D2" s="2" t="s">
        <v>0</v>
      </c>
    </row>
    <row r="3" spans="1:4" ht="13.5">
      <c r="A3" s="2" t="s">
        <v>17</v>
      </c>
      <c r="B3" s="7">
        <v>17</v>
      </c>
      <c r="C3" s="7">
        <v>14</v>
      </c>
      <c r="D3" s="2">
        <f>SUM(B3:C3)</f>
        <v>31</v>
      </c>
    </row>
    <row r="4" spans="1:4" ht="13.5">
      <c r="A4" s="2" t="s">
        <v>18</v>
      </c>
      <c r="B4" s="7">
        <v>2</v>
      </c>
      <c r="C4" s="7">
        <v>15</v>
      </c>
      <c r="D4" s="2">
        <f>SUM(B4:C4)</f>
        <v>17</v>
      </c>
    </row>
    <row r="5" spans="1:4" ht="13.5">
      <c r="A5" s="2" t="s">
        <v>0</v>
      </c>
      <c r="B5" s="9">
        <f>SUM(B3:B4)</f>
        <v>19</v>
      </c>
      <c r="C5" s="9">
        <f>SUM(C3:C4)</f>
        <v>29</v>
      </c>
      <c r="D5" s="2">
        <f>SUM(D3:D4)</f>
        <v>48</v>
      </c>
    </row>
    <row r="6" spans="1:4" ht="13.5">
      <c r="A6" s="2"/>
      <c r="B6" s="2"/>
      <c r="C6" s="2"/>
      <c r="D6" s="2"/>
    </row>
    <row r="7" spans="1:4" ht="13.5">
      <c r="A7" s="1" t="s">
        <v>2</v>
      </c>
      <c r="B7" s="2"/>
      <c r="C7" s="2"/>
      <c r="D7" s="2"/>
    </row>
    <row r="8" spans="1:4" ht="13.5">
      <c r="A8" s="2"/>
      <c r="B8" s="2" t="s">
        <v>14</v>
      </c>
      <c r="C8" s="2" t="s">
        <v>13</v>
      </c>
      <c r="D8" s="2" t="s">
        <v>0</v>
      </c>
    </row>
    <row r="9" spans="1:4" ht="13.5">
      <c r="A9" s="2" t="s">
        <v>17</v>
      </c>
      <c r="B9" s="3">
        <f>D3*B5/D5</f>
        <v>12.270833333333334</v>
      </c>
      <c r="C9" s="3">
        <f>D3*C5/D5</f>
        <v>18.729166666666668</v>
      </c>
      <c r="D9" s="6">
        <f>SUM(B9:C9)</f>
        <v>31</v>
      </c>
    </row>
    <row r="10" spans="1:4" ht="13.5">
      <c r="A10" s="2" t="s">
        <v>18</v>
      </c>
      <c r="B10" s="3">
        <f>D4*B5/D5</f>
        <v>6.729166666666667</v>
      </c>
      <c r="C10" s="3">
        <f>D4*C5/D5</f>
        <v>10.270833333333334</v>
      </c>
      <c r="D10" s="6">
        <f>SUM(B10:C10)</f>
        <v>17</v>
      </c>
    </row>
    <row r="11" spans="1:4" ht="13.5">
      <c r="A11" s="2" t="s">
        <v>0</v>
      </c>
      <c r="B11" s="3">
        <f>SUM(B9:B10)</f>
        <v>19</v>
      </c>
      <c r="C11" s="3">
        <f>SUM(C9:C10)</f>
        <v>29</v>
      </c>
      <c r="D11" s="6">
        <f>SUM(D9:D10)</f>
        <v>48</v>
      </c>
    </row>
    <row r="12" spans="1:4" ht="13.5">
      <c r="A12" s="2"/>
      <c r="B12" s="2"/>
      <c r="C12" s="2"/>
      <c r="D12" s="2"/>
    </row>
    <row r="13" spans="1:4" ht="13.5">
      <c r="A13" s="2"/>
      <c r="B13" s="2"/>
      <c r="C13" s="2"/>
      <c r="D13" s="2"/>
    </row>
    <row r="14" spans="1:4" ht="13.5">
      <c r="A14" s="1" t="s">
        <v>5</v>
      </c>
      <c r="B14" s="1" t="e">
        <f>(B3-B9)^2/B9+(#REF!-#REF!)^2/#REF!+(C3-C9)^2/C9+(B4-B10)^2/B10+(#REF!-#REF!)^2/#REF!+(C4-C10)^2/C10</f>
        <v>#REF!</v>
      </c>
      <c r="C14" s="1"/>
      <c r="D14" s="2"/>
    </row>
    <row r="15" spans="1:4" ht="13.5">
      <c r="A15" s="2" t="s">
        <v>11</v>
      </c>
      <c r="B15" s="2">
        <v>1</v>
      </c>
      <c r="C15" s="2"/>
      <c r="D15" s="2"/>
    </row>
    <row r="16" spans="1:4" ht="13.5">
      <c r="A16" s="2"/>
      <c r="B16" s="2"/>
      <c r="C16" s="2"/>
      <c r="D16" s="2"/>
    </row>
    <row r="17" spans="1:4" ht="13.5">
      <c r="A17" s="2"/>
      <c r="B17" s="2"/>
      <c r="C17" s="2"/>
      <c r="D17" s="2"/>
    </row>
    <row r="18" spans="1:2" ht="13.5">
      <c r="A18" s="1" t="s">
        <v>7</v>
      </c>
      <c r="B18" s="1" t="s">
        <v>6</v>
      </c>
    </row>
    <row r="19" spans="1:2" ht="13.5">
      <c r="A19" s="2">
        <v>0.05</v>
      </c>
      <c r="B19" s="2">
        <f>CHIINV(A19,$B$15)</f>
        <v>3.8414588206941236</v>
      </c>
    </row>
    <row r="20" spans="1:2" ht="13.5">
      <c r="A20" s="2">
        <v>0.01</v>
      </c>
      <c r="B20" s="2">
        <f>CHIINV(A20,$B$15)</f>
        <v>6.634896601021212</v>
      </c>
    </row>
    <row r="21" spans="1:2" ht="13.5">
      <c r="A21" s="2">
        <v>0.001</v>
      </c>
      <c r="B21" s="2">
        <f>CHIINV(A21,$B$15)</f>
        <v>10.827566170662733</v>
      </c>
    </row>
    <row r="22" spans="1:2" ht="13.5">
      <c r="A22" s="2">
        <v>0.0001</v>
      </c>
      <c r="B22" s="2">
        <f>CHIINV(A22,$B$15)</f>
        <v>15.1367052266236</v>
      </c>
    </row>
    <row r="23" spans="1:4" ht="13.5">
      <c r="A23" s="2"/>
      <c r="B23" s="2"/>
      <c r="C23" s="2"/>
      <c r="D23" s="2"/>
    </row>
    <row r="24" spans="1:4" ht="13.5">
      <c r="A24" s="2"/>
      <c r="B24" s="2"/>
      <c r="C24" s="2"/>
      <c r="D24" s="2"/>
    </row>
    <row r="25" spans="1:4" ht="13.5">
      <c r="A25" s="2"/>
      <c r="B25" s="2"/>
      <c r="C25" s="2"/>
      <c r="D25" s="2"/>
    </row>
    <row r="26" spans="1:4" ht="13.5">
      <c r="A26" s="2"/>
      <c r="B26" s="2"/>
      <c r="C26" s="2"/>
      <c r="D26" s="2"/>
    </row>
    <row r="27" spans="1:2" ht="13.5">
      <c r="A27" s="1" t="s">
        <v>8</v>
      </c>
      <c r="B27" s="2"/>
    </row>
    <row r="28" spans="1:2" ht="13.5">
      <c r="A28" s="2" t="s">
        <v>10</v>
      </c>
      <c r="B28" s="4">
        <f>CHITEST(B3:C4,B9:C10)</f>
        <v>0.0035167688336055648</v>
      </c>
    </row>
    <row r="29" spans="1:2" ht="75">
      <c r="A29" s="5" t="s">
        <v>9</v>
      </c>
      <c r="B29" s="1" t="e">
        <f>CHIDIST(B14,B15)</f>
        <v>#REF!</v>
      </c>
    </row>
    <row r="30" spans="1:4" ht="13.5">
      <c r="A30" s="2"/>
      <c r="B30" s="2"/>
      <c r="C30" s="2"/>
      <c r="D30" s="2"/>
    </row>
    <row r="31" spans="1:4" ht="13.5">
      <c r="A31" s="2"/>
      <c r="B31" s="2"/>
      <c r="C31" s="2"/>
      <c r="D31" s="2"/>
    </row>
  </sheetData>
  <sheetProtection/>
  <printOptions/>
  <pageMargins left="0.7" right="0.7" top="0.787401575" bottom="0.787401575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F11" sqref="F11"/>
    </sheetView>
  </sheetViews>
  <sheetFormatPr defaultColWidth="11.00390625" defaultRowHeight="12.75"/>
  <cols>
    <col min="1" max="1" width="20.375" style="2" customWidth="1"/>
    <col min="2" max="2" width="13.625" style="2" bestFit="1" customWidth="1"/>
    <col min="3" max="6" width="10.625" style="2" customWidth="1"/>
    <col min="7" max="7" width="10.625" style="0" customWidth="1"/>
  </cols>
  <sheetData>
    <row r="1" ht="13.5">
      <c r="A1" s="1" t="s">
        <v>1</v>
      </c>
    </row>
    <row r="2" spans="2:6" ht="13.5">
      <c r="B2" s="2" t="s">
        <v>23</v>
      </c>
      <c r="C2" s="2" t="s">
        <v>24</v>
      </c>
      <c r="D2" s="2" t="s">
        <v>25</v>
      </c>
      <c r="E2" s="2" t="s">
        <v>26</v>
      </c>
      <c r="F2" s="2" t="s">
        <v>0</v>
      </c>
    </row>
    <row r="3" spans="1:6" ht="13.5">
      <c r="A3" s="2" t="s">
        <v>30</v>
      </c>
      <c r="B3" s="7">
        <v>34</v>
      </c>
      <c r="C3" s="7">
        <v>133</v>
      </c>
      <c r="D3" s="7">
        <f>34</f>
        <v>34</v>
      </c>
      <c r="E3" s="7">
        <v>37</v>
      </c>
      <c r="F3" s="2">
        <f>SUM(B3:E3)</f>
        <v>238</v>
      </c>
    </row>
    <row r="4" spans="1:6" ht="13.5">
      <c r="A4" s="2" t="s">
        <v>31</v>
      </c>
      <c r="B4" s="7">
        <f>B5-B3</f>
        <v>39379</v>
      </c>
      <c r="C4" s="7">
        <f>C5-C3</f>
        <v>193690</v>
      </c>
      <c r="D4" s="7">
        <f>D5-D3</f>
        <v>78955</v>
      </c>
      <c r="E4" s="7">
        <f>E5-E3</f>
        <v>147303</v>
      </c>
      <c r="F4" s="2">
        <f>SUM(B4:E4)</f>
        <v>459327</v>
      </c>
    </row>
    <row r="5" spans="1:6" ht="13.5">
      <c r="A5" s="2" t="s">
        <v>32</v>
      </c>
      <c r="B5" s="9">
        <v>39413</v>
      </c>
      <c r="C5" s="9">
        <v>193823</v>
      </c>
      <c r="D5" s="9">
        <v>78989</v>
      </c>
      <c r="E5" s="9">
        <v>147340</v>
      </c>
      <c r="F5" s="2">
        <f>SUM(F3:F4)</f>
        <v>459565</v>
      </c>
    </row>
    <row r="7" ht="13.5">
      <c r="A7" s="1" t="s">
        <v>2</v>
      </c>
    </row>
    <row r="8" spans="2:6" ht="13.5">
      <c r="B8" s="2" t="str">
        <f>B2</f>
        <v>leiden</v>
      </c>
      <c r="C8" s="2" t="str">
        <f>C2</f>
        <v>lehrjahre</v>
      </c>
      <c r="D8" s="2" t="str">
        <f>D2</f>
        <v>wahlverw</v>
      </c>
      <c r="E8" s="2" t="str">
        <f>E2</f>
        <v>wanderj</v>
      </c>
      <c r="F8" s="2" t="s">
        <v>0</v>
      </c>
    </row>
    <row r="9" spans="1:6" ht="13.5">
      <c r="A9" s="2" t="str">
        <f>A3</f>
        <v>Liebe</v>
      </c>
      <c r="B9" s="3">
        <f>F3*B5/F5</f>
        <v>20.411245416861597</v>
      </c>
      <c r="C9" s="3">
        <f>F3*C5/F5</f>
        <v>100.37725675366923</v>
      </c>
      <c r="D9" s="3">
        <f>F3*D5/F5</f>
        <v>40.906905443190844</v>
      </c>
      <c r="E9" s="3">
        <f>F3*E5/F5</f>
        <v>76.30459238627833</v>
      </c>
      <c r="F9" s="6">
        <f>SUM(B9:E9)</f>
        <v>238</v>
      </c>
    </row>
    <row r="10" spans="1:6" ht="13.5">
      <c r="A10" s="2" t="str">
        <f>A4</f>
        <v>andere Wörter</v>
      </c>
      <c r="B10" s="3">
        <f>F4*B5/F5</f>
        <v>39392.588754583136</v>
      </c>
      <c r="C10" s="3">
        <f>F4*C5/F5</f>
        <v>193722.62274324632</v>
      </c>
      <c r="D10" s="3">
        <f>D5*F4/F5</f>
        <v>78948.09309455681</v>
      </c>
      <c r="E10" s="3">
        <f>F4*E5/F5</f>
        <v>147263.69540761373</v>
      </c>
      <c r="F10" s="6">
        <f>SUM(B10:E10)</f>
        <v>459327</v>
      </c>
    </row>
    <row r="11" spans="1:6" ht="13.5">
      <c r="A11" s="2" t="str">
        <f>A5</f>
        <v>Total Wörter</v>
      </c>
      <c r="B11" s="3">
        <f>SUM(B9:B10)</f>
        <v>39413</v>
      </c>
      <c r="C11" s="3">
        <f>SUM(C9:C10)</f>
        <v>193823</v>
      </c>
      <c r="D11" s="3">
        <f>SUM(D9:D10)</f>
        <v>78989</v>
      </c>
      <c r="E11" s="3">
        <f>SUM(E9:E10)</f>
        <v>147340</v>
      </c>
      <c r="F11" s="6">
        <f>SUM(F9:F10)</f>
        <v>459565</v>
      </c>
    </row>
    <row r="14" spans="1:5" ht="13.5">
      <c r="A14" s="1" t="s">
        <v>5</v>
      </c>
      <c r="B14" s="1">
        <f>(B3-B9)^2/B9+(C3-C9)^2/C9+(D3-D9)^2/D9+(E3-E9)^2/E9+(B4-B10)^2/B10+(C4-C10)^2/C10+(D4-D10)^2/D10+(E4-E10)^2/E10</f>
        <v>41.08244153512427</v>
      </c>
      <c r="C14" s="1" t="str">
        <f>IF(B14&gt;=B19,"signifikant","nicht signifikant")</f>
        <v>signifikant</v>
      </c>
      <c r="D14" s="1"/>
      <c r="E14" s="1"/>
    </row>
    <row r="15" spans="1:2" ht="13.5">
      <c r="A15" s="2" t="s">
        <v>11</v>
      </c>
      <c r="B15" s="2">
        <v>3</v>
      </c>
    </row>
    <row r="18" spans="1:6" ht="13.5">
      <c r="A18" s="1" t="s">
        <v>7</v>
      </c>
      <c r="B18" s="1" t="s">
        <v>6</v>
      </c>
      <c r="E18"/>
      <c r="F18"/>
    </row>
    <row r="19" spans="1:6" ht="13.5">
      <c r="A19" s="2">
        <v>0.05</v>
      </c>
      <c r="B19" s="2">
        <f>CHIINV(A19,$B$15)</f>
        <v>7.814727903251179</v>
      </c>
      <c r="E19"/>
      <c r="F19"/>
    </row>
    <row r="20" spans="1:6" ht="13.5">
      <c r="A20" s="2">
        <v>0.01</v>
      </c>
      <c r="B20" s="2">
        <f>CHIINV(A20,$B$15)</f>
        <v>11.344866730144371</v>
      </c>
      <c r="E20"/>
      <c r="F20"/>
    </row>
    <row r="21" spans="1:6" ht="13.5">
      <c r="A21" s="2">
        <v>0.001</v>
      </c>
      <c r="B21" s="2">
        <f>CHIINV(A21,$B$15)</f>
        <v>16.26623619623813</v>
      </c>
      <c r="E21"/>
      <c r="F21"/>
    </row>
    <row r="22" spans="1:6" ht="13.5">
      <c r="A22" s="2">
        <v>0.0001</v>
      </c>
      <c r="B22" s="2">
        <f>CHIINV(A22,$B$15)</f>
        <v>21.107513466160214</v>
      </c>
      <c r="E22"/>
      <c r="F22"/>
    </row>
    <row r="27" spans="1:6" ht="13.5">
      <c r="A27" s="1" t="s">
        <v>8</v>
      </c>
      <c r="E27"/>
      <c r="F27"/>
    </row>
    <row r="28" spans="1:6" ht="13.5">
      <c r="A28" s="2" t="s">
        <v>10</v>
      </c>
      <c r="B28" s="4">
        <f>CHITEST(B3:E4,B9:E10)</f>
        <v>6.281150421672809E-09</v>
      </c>
      <c r="C28" s="2" t="s">
        <v>3</v>
      </c>
      <c r="E28"/>
      <c r="F28"/>
    </row>
    <row r="29" spans="1:6" ht="45">
      <c r="A29" s="5" t="s">
        <v>9</v>
      </c>
      <c r="B29" s="1">
        <f>CHIDIST(B14,B15)</f>
        <v>6.281150421672809E-09</v>
      </c>
      <c r="C29" s="2" t="s">
        <v>4</v>
      </c>
      <c r="E29"/>
      <c r="F29"/>
    </row>
  </sheetData>
  <sheetProtection/>
  <printOptions/>
  <pageMargins left="0.787401575" right="0.787401575" top="0.984251969" bottom="0.984251969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B4" sqref="B4"/>
    </sheetView>
  </sheetViews>
  <sheetFormatPr defaultColWidth="11.00390625" defaultRowHeight="12.75"/>
  <cols>
    <col min="1" max="1" width="20.375" style="2" customWidth="1"/>
    <col min="2" max="2" width="13.625" style="2" bestFit="1" customWidth="1"/>
    <col min="3" max="6" width="10.625" style="2" customWidth="1"/>
    <col min="7" max="7" width="10.625" style="0" customWidth="1"/>
  </cols>
  <sheetData>
    <row r="1" ht="13.5">
      <c r="A1" s="1" t="s">
        <v>1</v>
      </c>
    </row>
    <row r="2" spans="2:6" ht="13.5">
      <c r="B2" s="2" t="s">
        <v>23</v>
      </c>
      <c r="C2" s="2" t="s">
        <v>24</v>
      </c>
      <c r="D2" s="2" t="s">
        <v>25</v>
      </c>
      <c r="E2" s="2" t="s">
        <v>26</v>
      </c>
      <c r="F2" s="2" t="s">
        <v>0</v>
      </c>
    </row>
    <row r="3" spans="1:6" ht="13.5">
      <c r="A3" s="2" t="s">
        <v>28</v>
      </c>
      <c r="B3" s="7">
        <v>12</v>
      </c>
      <c r="C3" s="7">
        <v>39</v>
      </c>
      <c r="D3" s="7">
        <v>4</v>
      </c>
      <c r="E3" s="7">
        <v>12</v>
      </c>
      <c r="F3" s="2">
        <f>SUM(B3:E3)</f>
        <v>67</v>
      </c>
    </row>
    <row r="4" spans="1:6" ht="13.5">
      <c r="A4" s="2" t="s">
        <v>29</v>
      </c>
      <c r="B4" s="7">
        <v>45</v>
      </c>
      <c r="C4" s="7">
        <v>134</v>
      </c>
      <c r="D4" s="7">
        <v>96</v>
      </c>
      <c r="E4" s="7">
        <v>137</v>
      </c>
      <c r="F4" s="2">
        <f>SUM(B4:E4)</f>
        <v>412</v>
      </c>
    </row>
    <row r="5" spans="1:6" ht="13.5">
      <c r="A5" s="2" t="s">
        <v>27</v>
      </c>
      <c r="B5" s="9">
        <f>B3+B4</f>
        <v>57</v>
      </c>
      <c r="C5" s="9">
        <f>C3+C4</f>
        <v>173</v>
      </c>
      <c r="D5" s="9">
        <f>D3+D4</f>
        <v>100</v>
      </c>
      <c r="E5" s="9">
        <f>E3+E4</f>
        <v>149</v>
      </c>
      <c r="F5" s="2">
        <f>SUM(F3:F4)</f>
        <v>479</v>
      </c>
    </row>
    <row r="7" ht="13.5">
      <c r="A7" s="1" t="s">
        <v>2</v>
      </c>
    </row>
    <row r="8" spans="2:6" ht="13.5">
      <c r="B8" s="2" t="str">
        <f>B2</f>
        <v>leiden</v>
      </c>
      <c r="C8" s="2" t="str">
        <f>C2</f>
        <v>lehrjahre</v>
      </c>
      <c r="D8" s="2" t="str">
        <f>D2</f>
        <v>wahlverw</v>
      </c>
      <c r="E8" s="2" t="str">
        <f>E2</f>
        <v>wanderj</v>
      </c>
      <c r="F8" s="2" t="s">
        <v>0</v>
      </c>
    </row>
    <row r="9" spans="1:6" ht="13.5">
      <c r="A9" s="2" t="str">
        <f>A3</f>
        <v>Wort1</v>
      </c>
      <c r="B9" s="3">
        <f>F3*B5/F5</f>
        <v>7.9728601252609606</v>
      </c>
      <c r="C9" s="3">
        <f>F3*C5/F5</f>
        <v>24.198329853862212</v>
      </c>
      <c r="D9" s="3">
        <f>F3*D5/F5</f>
        <v>13.987473903966597</v>
      </c>
      <c r="E9" s="3">
        <f>F3*E5/F5</f>
        <v>20.84133611691023</v>
      </c>
      <c r="F9" s="6">
        <f>SUM(B9:E9)</f>
        <v>67</v>
      </c>
    </row>
    <row r="10" spans="1:6" ht="13.5">
      <c r="A10" s="2" t="str">
        <f>A4</f>
        <v>Wort2</v>
      </c>
      <c r="B10" s="3">
        <f>F4*B5/F5</f>
        <v>49.02713987473904</v>
      </c>
      <c r="C10" s="3">
        <f>F4*C5/F5</f>
        <v>148.80167014613778</v>
      </c>
      <c r="D10" s="3">
        <f>D5*F4/F5</f>
        <v>86.0125260960334</v>
      </c>
      <c r="E10" s="3">
        <f>F4*E5/F5</f>
        <v>128.15866388308976</v>
      </c>
      <c r="F10" s="6">
        <f>SUM(B10:E10)</f>
        <v>412</v>
      </c>
    </row>
    <row r="11" spans="1:6" ht="13.5">
      <c r="A11" s="2" t="str">
        <f>A5</f>
        <v>Total </v>
      </c>
      <c r="B11" s="3">
        <f>SUM(B9:B10)</f>
        <v>57</v>
      </c>
      <c r="C11" s="3">
        <f>SUM(C9:C10)</f>
        <v>173</v>
      </c>
      <c r="D11" s="3">
        <f>SUM(D9:D10)</f>
        <v>100</v>
      </c>
      <c r="E11" s="3">
        <f>SUM(E9:E10)</f>
        <v>149</v>
      </c>
      <c r="F11" s="6">
        <f>SUM(F9:F10)</f>
        <v>479</v>
      </c>
    </row>
    <row r="14" spans="1:5" ht="13.5">
      <c r="A14" s="1" t="s">
        <v>5</v>
      </c>
      <c r="B14" s="1">
        <f>(B3-B9)^2/B9+(C3-C9)^2/C9+(D3-D9)^2/D9+(E3-E9)^2/E9+(B4-B10)^2/B10+(C4-C10)^2/C10+(D4-D10)^2/D10+(E4-E10)^2/E10</f>
        <v>25.542880403551862</v>
      </c>
      <c r="C14" s="1" t="str">
        <f>IF(B14&gt;=B19,"signifikant","nicht signifikant")</f>
        <v>signifikant</v>
      </c>
      <c r="D14" s="1"/>
      <c r="E14" s="1"/>
    </row>
    <row r="15" spans="1:2" ht="13.5">
      <c r="A15" s="2" t="s">
        <v>11</v>
      </c>
      <c r="B15" s="2">
        <v>3</v>
      </c>
    </row>
    <row r="18" spans="1:6" ht="13.5">
      <c r="A18" s="1" t="s">
        <v>7</v>
      </c>
      <c r="B18" s="1" t="s">
        <v>6</v>
      </c>
      <c r="E18"/>
      <c r="F18"/>
    </row>
    <row r="19" spans="1:6" ht="13.5">
      <c r="A19" s="2">
        <v>0.05</v>
      </c>
      <c r="B19" s="2">
        <f>CHIINV(A19,$B$15)</f>
        <v>7.814727903251179</v>
      </c>
      <c r="E19"/>
      <c r="F19"/>
    </row>
    <row r="20" spans="1:6" ht="13.5">
      <c r="A20" s="2">
        <v>0.01</v>
      </c>
      <c r="B20" s="2">
        <f>CHIINV(A20,$B$15)</f>
        <v>11.344866730144371</v>
      </c>
      <c r="E20"/>
      <c r="F20"/>
    </row>
    <row r="21" spans="1:6" ht="13.5">
      <c r="A21" s="2">
        <v>0.001</v>
      </c>
      <c r="B21" s="2">
        <f>CHIINV(A21,$B$15)</f>
        <v>16.26623619623813</v>
      </c>
      <c r="E21"/>
      <c r="F21"/>
    </row>
    <row r="22" spans="1:6" ht="13.5">
      <c r="A22" s="2">
        <v>0.0001</v>
      </c>
      <c r="B22" s="2">
        <f>CHIINV(A22,$B$15)</f>
        <v>21.107513466160214</v>
      </c>
      <c r="E22"/>
      <c r="F22"/>
    </row>
    <row r="27" spans="1:6" ht="13.5">
      <c r="A27" s="1" t="s">
        <v>8</v>
      </c>
      <c r="E27"/>
      <c r="F27"/>
    </row>
    <row r="28" spans="1:6" ht="13.5">
      <c r="A28" s="2" t="s">
        <v>10</v>
      </c>
      <c r="B28" s="4">
        <f>CHITEST(B3:E4,B9:E10)</f>
        <v>1.1888026151359002E-05</v>
      </c>
      <c r="C28" s="2" t="s">
        <v>3</v>
      </c>
      <c r="E28"/>
      <c r="F28"/>
    </row>
    <row r="29" spans="1:6" ht="45">
      <c r="A29" s="5" t="s">
        <v>9</v>
      </c>
      <c r="B29" s="1">
        <f>CHIDIST(B14,B15)</f>
        <v>1.1888026151359002E-05</v>
      </c>
      <c r="C29" s="2" t="s">
        <v>4</v>
      </c>
      <c r="E29"/>
      <c r="F29"/>
    </row>
  </sheetData>
  <sheetProtection/>
  <printOptions/>
  <pageMargins left="0.787401575" right="0.787401575" top="0.984251969" bottom="0.984251969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Deutsches Seminar Universität Zürich</dc:creator>
  <cp:keywords/>
  <dc:description/>
  <cp:lastModifiedBy>autor2</cp:lastModifiedBy>
  <dcterms:created xsi:type="dcterms:W3CDTF">2007-10-08T08:16:44Z</dcterms:created>
  <dcterms:modified xsi:type="dcterms:W3CDTF">2019-05-28T14:15:27Z</dcterms:modified>
  <cp:category/>
  <cp:version/>
  <cp:contentType/>
  <cp:contentStatus/>
</cp:coreProperties>
</file>